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P:\Departmental\MCA Division\Bonus Tax Workbook Updates\"/>
    </mc:Choice>
  </mc:AlternateContent>
  <xr:revisionPtr revIDLastSave="0" documentId="13_ncr:1_{14C12543-4C51-47A6-97AE-0CCA1FBBC24E}" xr6:coauthVersionLast="47" xr6:coauthVersionMax="47" xr10:uidLastSave="{00000000-0000-0000-0000-000000000000}"/>
  <bookViews>
    <workbookView xWindow="-28920" yWindow="-120" windowWidth="29040" windowHeight="15840" activeTab="1" xr2:uid="{00000000-000D-0000-FFFF-FFFF00000000}"/>
  </bookViews>
  <sheets>
    <sheet name="Instructions" sheetId="4" r:id="rId1"/>
    <sheet name="Enter info here" sheetId="1" r:id="rId2"/>
    <sheet name="Tax worksheet"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 l="1"/>
  <c r="G13" i="2"/>
  <c r="K6" i="2" l="1"/>
  <c r="G4" i="2"/>
  <c r="G16" i="2" s="1"/>
  <c r="G5" i="2"/>
  <c r="G7" i="2" s="1"/>
  <c r="K5" i="2"/>
  <c r="G21" i="2"/>
  <c r="G33" i="2" s="1"/>
  <c r="A1" i="2"/>
  <c r="G2" i="2" s="1"/>
  <c r="A2" i="2"/>
  <c r="G28" i="2" l="1"/>
  <c r="K7" i="2"/>
  <c r="G8" i="2" s="1"/>
  <c r="G9" i="2" s="1"/>
  <c r="G10" i="2" s="1"/>
  <c r="G11" i="2" s="1"/>
  <c r="G17" i="2" l="1"/>
  <c r="G18" i="2" l="1"/>
  <c r="N21" i="2" l="1"/>
  <c r="N20" i="2"/>
  <c r="N22" i="2"/>
  <c r="N23" i="2" l="1"/>
  <c r="G19" i="2" s="1"/>
  <c r="G20" i="2" s="1"/>
  <c r="G22" i="2" s="1"/>
  <c r="G23" i="2" s="1"/>
  <c r="G29" i="2" s="1"/>
  <c r="G30" i="2" s="1"/>
  <c r="G38" i="2" l="1"/>
  <c r="N34" i="2"/>
  <c r="N33" i="2"/>
  <c r="N32" i="2"/>
  <c r="N35" i="2" l="1"/>
  <c r="G31" i="2" s="1"/>
  <c r="G32" i="2" s="1"/>
  <c r="G34" i="2" s="1"/>
  <c r="G37" i="2" s="1"/>
  <c r="G39" i="2" s="1"/>
  <c r="G40" i="2" s="1"/>
  <c r="G41" i="2" s="1"/>
  <c r="G42" i="2" s="1"/>
</calcChain>
</file>

<file path=xl/sharedStrings.xml><?xml version="1.0" encoding="utf-8"?>
<sst xmlns="http://schemas.openxmlformats.org/spreadsheetml/2006/main" count="85" uniqueCount="63">
  <si>
    <t>Company $</t>
  </si>
  <si>
    <t>Costs</t>
  </si>
  <si>
    <t>Royalty</t>
  </si>
  <si>
    <t>PS Profit</t>
  </si>
  <si>
    <t>Profit Sharing</t>
  </si>
  <si>
    <t>Owner Profit</t>
  </si>
  <si>
    <t>Actual Profit Sharing</t>
  </si>
  <si>
    <t>X</t>
  </si>
  <si>
    <t>=</t>
  </si>
  <si>
    <t>Company Dollar</t>
  </si>
  <si>
    <t>Month, Year</t>
  </si>
  <si>
    <t>Below the Line</t>
  </si>
  <si>
    <t>Total Inc Tax</t>
  </si>
  <si>
    <t>Net Profit</t>
  </si>
  <si>
    <t>Franchise Royalty Accrual</t>
  </si>
  <si>
    <t>Source:</t>
  </si>
  <si>
    <t>Enter Data in yellow cells only from noted sources:</t>
  </si>
  <si>
    <t>Step</t>
  </si>
  <si>
    <t>Calculate Tax</t>
  </si>
  <si>
    <t>Review against final PS Calc Report</t>
  </si>
  <si>
    <t>Test Income Tax Accrual:</t>
  </si>
  <si>
    <t>FIT</t>
  </si>
  <si>
    <t>Total</t>
  </si>
  <si>
    <t>KW Financial Statement</t>
  </si>
  <si>
    <t>FR Paid by Office</t>
  </si>
  <si>
    <t xml:space="preserve">  Total Costs</t>
  </si>
  <si>
    <t xml:space="preserve">  Total Expenses</t>
  </si>
  <si>
    <t xml:space="preserve">    TOTAL AMOUNT TO BOOK:</t>
  </si>
  <si>
    <t>Enter 100% of transaction Fees from KW Financial Statement (if applicable)</t>
  </si>
  <si>
    <t>Total PS Profit Pool</t>
  </si>
  <si>
    <t>Color Key for Workbook:</t>
  </si>
  <si>
    <t>MCA/Designated Staff Member Enters Data</t>
  </si>
  <si>
    <t>FR Paid by Agents (enter as positive number)</t>
  </si>
  <si>
    <t xml:space="preserve"> TOTAL BONUS</t>
  </si>
  <si>
    <t>Profit/Loss (before Profit Share)</t>
  </si>
  <si>
    <t>Approved Tax Rate:</t>
  </si>
  <si>
    <t>P&amp;G max is 30% unless you have approval for a higher rate</t>
  </si>
  <si>
    <t>Enter the amount of bonuses based on your Market Center's calculation method</t>
  </si>
  <si>
    <t>X Tax Rate</t>
  </si>
  <si>
    <t>This should match "Total Inc Tax" amount in "Calculate Tax" section above</t>
  </si>
  <si>
    <t>Adjust Value on the Left until G41 is the close to 0.00 
 (Adjust down if G41 is  a positive number, Adjust Up if it is a negative Number.)</t>
  </si>
  <si>
    <r>
      <rPr>
        <b/>
        <sz val="11"/>
        <rFont val="Calibri"/>
        <family val="2"/>
      </rPr>
      <t xml:space="preserve">DISCLAIMER: </t>
    </r>
    <r>
      <rPr>
        <sz val="11"/>
        <rFont val="Calibri"/>
        <family val="2"/>
      </rPr>
      <t xml:space="preserve"> 
This spreadsheet tool is provided for your convenience and guidance in calculating  the transmittal tax adjustment for profit share purposes It is based on information provided by you and may have errors or omissions.  KWRI does not guarantee and is not responsible for the accuracy or completeness of the information or calculations resulting from use of the spreadsheet tool and provides said information and spreadsheet tool without warranties of any kind.  Please consult with your Market Center leadership and independently verify all information prior to acting upon information contained in the spreadsheet tool.</t>
    </r>
  </si>
  <si>
    <t>DISCLAIMER:  
This spreadsheet tool is provided for your convenience and guidance in calculating  the transmittal tax adjustment for profit share purposes It is based on information provided by you and may have errors or omissions.  KWRI does not guarantee and is not responsible for the accuracy or completeness of the information or calculations resulting from use of the spreadsheet tool and provides said information and spreadsheet tool without warranties of any kind.  Please consult with your Market Center leadership and independently verify all information prior to acting upon information contained in the spreadsheet tool.</t>
  </si>
  <si>
    <t>Adj (Pennies)</t>
  </si>
  <si>
    <t>Should appear on KW Financial as Federal Tax expense</t>
  </si>
  <si>
    <t>FR pd by Office</t>
  </si>
  <si>
    <t>FR pd by Agts</t>
  </si>
  <si>
    <t>Costs (including bonuses, no tax yet)</t>
  </si>
  <si>
    <t>Costs (including bonuses &amp; tax)</t>
  </si>
  <si>
    <t xml:space="preserve">STEP-BY-STEP INSTRUCTIONS FOR CALCULATING TAXES </t>
  </si>
  <si>
    <t>Should appear as Federal Tax  Expense on KW Financial Statement</t>
  </si>
  <si>
    <t>Net Below the Line Income/Expenses - Manually total all below the line Expense and Income accounts as shown on your KW Financial Statement. If the total calculated is Income it should be entered as a negative number.</t>
  </si>
  <si>
    <r>
      <t>Total Bonuses Payable (not included in Line 7 above)</t>
    </r>
    <r>
      <rPr>
        <sz val="10"/>
        <color rgb="FFFF0000"/>
        <rFont val="Arial"/>
        <family val="2"/>
      </rPr>
      <t>**</t>
    </r>
  </si>
  <si>
    <t>Complete all steps on the MCA Month End Close Checklist through "Validate fees paid to KWRI on KW Invoice in CommandMC."</t>
  </si>
  <si>
    <t>Using the KW Financial Statement and Key Metrics from the Month End Close in Transactions, fill out the 'Enter Info Here' worksheet.</t>
  </si>
  <si>
    <t>Print out the Tax worksheet and book bonuses and taxes in AccountEdge.</t>
  </si>
  <si>
    <t>Resend financials from AccountEdge to CommandMC, remembering to save the financial data in the Accounting Applet.</t>
  </si>
  <si>
    <t>Print out final KW Financial Statement and KWRI Invoice screen from the Transaction/Month End Close screen in Command.</t>
  </si>
  <si>
    <t>KEY METRICS in TRANSACTIONS</t>
  </si>
  <si>
    <r>
      <t>Set Costs</t>
    </r>
    <r>
      <rPr>
        <sz val="10"/>
        <color rgb="FFFF0000"/>
        <rFont val="Arial"/>
        <family val="2"/>
      </rPr>
      <t>**</t>
    </r>
  </si>
  <si>
    <t>Complete Tax Worksheet tab as needed. You are only adjusting the percentage in cell B23</t>
  </si>
  <si>
    <t>FROM KW INVOICE in MONTH END CLOSE in TRANSACTIONS under PROFIT SHARE PROFIT</t>
  </si>
  <si>
    <t>**NOTE:  If Bonuses are already included in the Set Costs on Line 7, Do NOT enter them on Line 12.   If bonuses are not included in the PS Calc Set Costs on Line 7, ENTER bonuses on Line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</si>
</sst>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0"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Arial"/>
      <family val="2"/>
    </font>
    <font>
      <b/>
      <sz val="11"/>
      <name val="Arial"/>
      <family val="2"/>
    </font>
    <font>
      <b/>
      <sz val="10"/>
      <name val="Arial"/>
      <family val="2"/>
    </font>
    <font>
      <sz val="14"/>
      <name val="Arial"/>
      <family val="2"/>
    </font>
    <font>
      <sz val="8"/>
      <name val="Arial"/>
      <family val="2"/>
    </font>
    <font>
      <b/>
      <sz val="9"/>
      <name val="Arial"/>
      <family val="2"/>
    </font>
    <font>
      <b/>
      <sz val="14"/>
      <name val="Arial"/>
      <family val="2"/>
    </font>
    <font>
      <sz val="11"/>
      <name val="Calibri"/>
      <family val="2"/>
    </font>
    <font>
      <b/>
      <sz val="11"/>
      <name val="Calibri"/>
      <family val="2"/>
    </font>
    <font>
      <b/>
      <sz val="10"/>
      <color theme="0"/>
      <name val="Arial"/>
      <family val="2"/>
    </font>
    <font>
      <sz val="10"/>
      <color theme="0"/>
      <name val="Arial"/>
      <family val="2"/>
    </font>
    <font>
      <sz val="10"/>
      <name val="Arial"/>
      <family val="2"/>
    </font>
    <font>
      <b/>
      <sz val="11"/>
      <name val="Calibri"/>
      <family val="2"/>
      <scheme val="minor"/>
    </font>
    <font>
      <sz val="11"/>
      <color theme="0"/>
      <name val="Calibri"/>
      <family val="2"/>
      <scheme val="minor"/>
    </font>
    <font>
      <sz val="11"/>
      <name val="Calibri"/>
      <family val="2"/>
      <scheme val="minor"/>
    </font>
    <font>
      <u/>
      <sz val="11"/>
      <name val="Calibri"/>
      <family val="2"/>
      <scheme val="minor"/>
    </font>
    <font>
      <b/>
      <sz val="16"/>
      <name val="Arial"/>
      <family val="2"/>
    </font>
    <font>
      <b/>
      <u/>
      <sz val="11"/>
      <name val="Calibri"/>
      <family val="2"/>
    </font>
    <font>
      <b/>
      <u/>
      <sz val="11"/>
      <color rgb="FFFF0000"/>
      <name val="Calibri"/>
      <family val="2"/>
    </font>
    <font>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0625"/>
    </fill>
    <fill>
      <patternFill patternType="solid">
        <fgColor indexed="13"/>
        <bgColor indexed="64"/>
      </patternFill>
    </fill>
    <fill>
      <patternFill patternType="solid">
        <fgColor indexed="34"/>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4" fontId="31" fillId="0" borderId="0" applyFont="0" applyFill="0" applyBorder="0" applyAlignment="0" applyProtection="0"/>
  </cellStyleXfs>
  <cellXfs count="83">
    <xf numFmtId="0" fontId="0" fillId="0" borderId="0" xfId="0"/>
    <xf numFmtId="0" fontId="19" fillId="0" borderId="0" xfId="0" applyFont="1"/>
    <xf numFmtId="0" fontId="20" fillId="0" borderId="0" xfId="0" applyFont="1"/>
    <xf numFmtId="0" fontId="21" fillId="0" borderId="0" xfId="0" applyFont="1"/>
    <xf numFmtId="17" fontId="21" fillId="26" borderId="13" xfId="0" applyNumberFormat="1" applyFont="1" applyFill="1" applyBorder="1" applyAlignment="1" applyProtection="1">
      <alignment horizontal="center"/>
      <protection locked="0"/>
    </xf>
    <xf numFmtId="0" fontId="27" fillId="0" borderId="0" xfId="0" applyFont="1"/>
    <xf numFmtId="0" fontId="1" fillId="0" borderId="0" xfId="0" applyFont="1" applyAlignment="1">
      <alignment wrapText="1"/>
    </xf>
    <xf numFmtId="0" fontId="32" fillId="0" borderId="0" xfId="0" applyFont="1"/>
    <xf numFmtId="164" fontId="34" fillId="0" borderId="0" xfId="40" applyNumberFormat="1" applyFont="1" applyProtection="1"/>
    <xf numFmtId="0" fontId="34" fillId="0" borderId="0" xfId="0" applyFont="1"/>
    <xf numFmtId="4" fontId="34" fillId="0" borderId="0" xfId="0" applyNumberFormat="1" applyFont="1"/>
    <xf numFmtId="17" fontId="32" fillId="0" borderId="0" xfId="0" applyNumberFormat="1" applyFont="1"/>
    <xf numFmtId="0" fontId="34" fillId="0" borderId="0" xfId="0" applyFont="1" applyAlignment="1">
      <alignment horizontal="right"/>
    </xf>
    <xf numFmtId="44" fontId="34" fillId="0" borderId="0" xfId="44" applyFont="1" applyProtection="1"/>
    <xf numFmtId="2" fontId="34" fillId="0" borderId="0" xfId="0" applyNumberFormat="1" applyFont="1"/>
    <xf numFmtId="0" fontId="34" fillId="24" borderId="0" xfId="0" applyFont="1" applyFill="1"/>
    <xf numFmtId="43" fontId="34" fillId="24" borderId="0" xfId="28" applyFont="1" applyFill="1" applyProtection="1"/>
    <xf numFmtId="44" fontId="34" fillId="0" borderId="10" xfId="44" applyFont="1" applyBorder="1" applyProtection="1"/>
    <xf numFmtId="39" fontId="34" fillId="24" borderId="0" xfId="28" quotePrefix="1" applyNumberFormat="1" applyFont="1" applyFill="1" applyBorder="1" applyProtection="1"/>
    <xf numFmtId="43" fontId="32" fillId="24" borderId="0" xfId="28" applyFont="1" applyFill="1" applyBorder="1" applyAlignment="1" applyProtection="1">
      <alignment horizontal="left"/>
    </xf>
    <xf numFmtId="44" fontId="34" fillId="24" borderId="10" xfId="44" applyFont="1" applyFill="1" applyBorder="1" applyProtection="1"/>
    <xf numFmtId="4" fontId="35" fillId="24" borderId="0" xfId="0" applyNumberFormat="1" applyFont="1" applyFill="1"/>
    <xf numFmtId="44" fontId="32" fillId="0" borderId="11" xfId="44" applyFont="1" applyBorder="1" applyProtection="1"/>
    <xf numFmtId="43" fontId="32" fillId="0" borderId="0" xfId="28" applyFont="1" applyBorder="1" applyProtection="1"/>
    <xf numFmtId="0" fontId="34" fillId="0" borderId="0" xfId="0" applyFont="1" applyAlignment="1">
      <alignment horizontal="center"/>
    </xf>
    <xf numFmtId="164" fontId="32" fillId="0" borderId="0" xfId="40" applyNumberFormat="1" applyFont="1" applyAlignment="1" applyProtection="1">
      <alignment horizontal="center"/>
    </xf>
    <xf numFmtId="164" fontId="34" fillId="0" borderId="0" xfId="40" applyNumberFormat="1" applyFont="1" applyAlignment="1" applyProtection="1">
      <alignment horizontal="center"/>
    </xf>
    <xf numFmtId="0" fontId="32" fillId="0" borderId="0" xfId="0" applyFont="1" applyAlignment="1">
      <alignment horizontal="center"/>
    </xf>
    <xf numFmtId="10" fontId="32" fillId="0" borderId="0" xfId="40" applyNumberFormat="1" applyFont="1" applyAlignment="1" applyProtection="1">
      <alignment horizontal="center"/>
    </xf>
    <xf numFmtId="44" fontId="32" fillId="0" borderId="11" xfId="44" applyFont="1" applyFill="1" applyBorder="1" applyAlignment="1" applyProtection="1">
      <alignment horizontal="center"/>
    </xf>
    <xf numFmtId="43" fontId="32" fillId="0" borderId="0" xfId="28" applyFont="1" applyFill="1" applyBorder="1" applyAlignment="1" applyProtection="1">
      <alignment horizontal="center"/>
    </xf>
    <xf numFmtId="43" fontId="32" fillId="0" borderId="0" xfId="0" applyNumberFormat="1" applyFont="1" applyAlignment="1">
      <alignment horizontal="left"/>
    </xf>
    <xf numFmtId="0" fontId="32" fillId="0" borderId="0" xfId="0" applyFont="1" applyAlignment="1">
      <alignment horizontal="left"/>
    </xf>
    <xf numFmtId="43" fontId="34" fillId="0" borderId="0" xfId="28" applyFont="1" applyProtection="1"/>
    <xf numFmtId="43" fontId="34" fillId="0" borderId="0" xfId="28" applyFont="1" applyFill="1" applyBorder="1" applyProtection="1"/>
    <xf numFmtId="43" fontId="35" fillId="0" borderId="0" xfId="28" applyFont="1" applyProtection="1"/>
    <xf numFmtId="39" fontId="35" fillId="0" borderId="0" xfId="0" applyNumberFormat="1" applyFont="1"/>
    <xf numFmtId="164" fontId="34" fillId="0" borderId="0" xfId="40" applyNumberFormat="1" applyFont="1" applyAlignment="1" applyProtection="1">
      <alignment horizontal="right"/>
    </xf>
    <xf numFmtId="43" fontId="35" fillId="24" borderId="0" xfId="28" applyFont="1" applyFill="1" applyProtection="1"/>
    <xf numFmtId="4" fontId="34" fillId="24" borderId="0" xfId="0" applyNumberFormat="1" applyFont="1" applyFill="1"/>
    <xf numFmtId="2" fontId="34" fillId="24" borderId="0" xfId="0" applyNumberFormat="1" applyFont="1" applyFill="1"/>
    <xf numFmtId="0" fontId="34" fillId="24" borderId="0" xfId="0" quotePrefix="1" applyFont="1" applyFill="1"/>
    <xf numFmtId="43" fontId="34" fillId="0" borderId="10" xfId="28" applyFont="1" applyBorder="1" applyProtection="1"/>
    <xf numFmtId="43" fontId="34" fillId="0" borderId="11" xfId="28" applyFont="1" applyBorder="1" applyProtection="1"/>
    <xf numFmtId="2" fontId="35" fillId="24" borderId="0" xfId="0" applyNumberFormat="1" applyFont="1" applyFill="1"/>
    <xf numFmtId="164" fontId="34" fillId="0" borderId="0" xfId="40" applyNumberFormat="1" applyFont="1" applyFill="1" applyAlignment="1" applyProtection="1">
      <alignment horizontal="right"/>
    </xf>
    <xf numFmtId="0" fontId="35" fillId="0" borderId="0" xfId="0" applyFont="1"/>
    <xf numFmtId="43" fontId="32" fillId="0" borderId="14" xfId="28" applyFont="1" applyBorder="1" applyProtection="1"/>
    <xf numFmtId="43" fontId="34" fillId="0" borderId="12" xfId="28" applyFont="1" applyFill="1" applyBorder="1" applyProtection="1"/>
    <xf numFmtId="43" fontId="32" fillId="0" borderId="0" xfId="28" applyFont="1" applyBorder="1" applyAlignment="1" applyProtection="1">
      <alignment horizontal="center"/>
    </xf>
    <xf numFmtId="4" fontId="32" fillId="0" borderId="0" xfId="0" applyNumberFormat="1" applyFont="1" applyAlignment="1">
      <alignment horizontal="center"/>
    </xf>
    <xf numFmtId="4" fontId="34" fillId="0" borderId="0" xfId="28" applyNumberFormat="1" applyFont="1" applyProtection="1"/>
    <xf numFmtId="164" fontId="34" fillId="0" borderId="0" xfId="40" applyNumberFormat="1" applyFont="1" applyFill="1" applyProtection="1"/>
    <xf numFmtId="0" fontId="34" fillId="0" borderId="0" xfId="0" quotePrefix="1" applyFont="1"/>
    <xf numFmtId="43" fontId="34" fillId="28" borderId="15" xfId="0" applyNumberFormat="1" applyFont="1" applyFill="1" applyBorder="1"/>
    <xf numFmtId="43" fontId="34" fillId="0" borderId="0" xfId="28" applyFont="1" applyFill="1" applyProtection="1"/>
    <xf numFmtId="164" fontId="34" fillId="27" borderId="0" xfId="40" applyNumberFormat="1" applyFont="1" applyFill="1" applyAlignment="1" applyProtection="1">
      <alignment horizontal="right"/>
      <protection locked="0"/>
    </xf>
    <xf numFmtId="0" fontId="26" fillId="0" borderId="0" xfId="0" applyFont="1"/>
    <xf numFmtId="0" fontId="23" fillId="0" borderId="0" xfId="0" applyFont="1"/>
    <xf numFmtId="0" fontId="19" fillId="0" borderId="0" xfId="0" applyFont="1" applyAlignment="1">
      <alignment horizontal="center"/>
    </xf>
    <xf numFmtId="0" fontId="1" fillId="0" borderId="0" xfId="0" applyFont="1"/>
    <xf numFmtId="0" fontId="29" fillId="0" borderId="0" xfId="0" applyFont="1" applyAlignment="1">
      <alignment horizontal="center"/>
    </xf>
    <xf numFmtId="4" fontId="30" fillId="0" borderId="0" xfId="28" applyNumberFormat="1" applyFont="1" applyFill="1" applyBorder="1" applyAlignment="1" applyProtection="1">
      <alignment horizontal="left"/>
    </xf>
    <xf numFmtId="0" fontId="30" fillId="0" borderId="0" xfId="0" applyFont="1"/>
    <xf numFmtId="0" fontId="33" fillId="0" borderId="0" xfId="0" applyFont="1"/>
    <xf numFmtId="0" fontId="32" fillId="27" borderId="15" xfId="0" applyFont="1" applyFill="1" applyBorder="1" applyAlignment="1">
      <alignment horizontal="center"/>
    </xf>
    <xf numFmtId="4" fontId="34" fillId="0" borderId="0" xfId="28" applyNumberFormat="1" applyFont="1" applyFill="1" applyBorder="1" applyAlignment="1" applyProtection="1">
      <alignment horizontal="left"/>
    </xf>
    <xf numFmtId="43" fontId="32" fillId="29" borderId="11" xfId="28" applyFont="1" applyFill="1" applyBorder="1" applyProtection="1"/>
    <xf numFmtId="17" fontId="21" fillId="26" borderId="16" xfId="0" applyNumberFormat="1" applyFont="1" applyFill="1" applyBorder="1" applyAlignment="1" applyProtection="1">
      <alignment horizontal="center"/>
      <protection locked="0"/>
    </xf>
    <xf numFmtId="9" fontId="21" fillId="26" borderId="16" xfId="40" applyFont="1" applyFill="1" applyBorder="1" applyAlignment="1" applyProtection="1">
      <alignment horizontal="center"/>
      <protection locked="0"/>
    </xf>
    <xf numFmtId="4" fontId="25" fillId="25" borderId="17" xfId="0" applyNumberFormat="1" applyFont="1" applyFill="1" applyBorder="1" applyAlignment="1" applyProtection="1">
      <alignment horizontal="right"/>
      <protection locked="0"/>
    </xf>
    <xf numFmtId="4" fontId="22" fillId="26" borderId="18" xfId="0" applyNumberFormat="1" applyFont="1" applyFill="1" applyBorder="1" applyProtection="1">
      <protection locked="0"/>
    </xf>
    <xf numFmtId="4" fontId="19" fillId="26" borderId="18" xfId="28" applyNumberFormat="1" applyFont="1" applyFill="1" applyBorder="1" applyAlignment="1" applyProtection="1">
      <alignment horizontal="right"/>
      <protection locked="0"/>
    </xf>
    <xf numFmtId="4" fontId="19" fillId="26" borderId="19" xfId="0" applyNumberFormat="1" applyFont="1" applyFill="1" applyBorder="1" applyProtection="1">
      <protection locked="0"/>
    </xf>
    <xf numFmtId="4" fontId="19" fillId="26" borderId="20" xfId="0" applyNumberFormat="1" applyFont="1" applyFill="1" applyBorder="1" applyProtection="1">
      <protection locked="0"/>
    </xf>
    <xf numFmtId="0" fontId="36" fillId="0" borderId="0" xfId="0" applyFont="1"/>
    <xf numFmtId="0" fontId="27" fillId="0" borderId="0" xfId="0" applyFont="1" applyAlignment="1">
      <alignment wrapText="1"/>
    </xf>
    <xf numFmtId="0" fontId="32" fillId="0" borderId="0" xfId="0" applyFont="1" applyAlignment="1">
      <alignment horizontal="left" vertical="center"/>
    </xf>
    <xf numFmtId="0" fontId="38" fillId="30" borderId="0" xfId="0" applyFont="1" applyFill="1" applyAlignment="1">
      <alignment horizontal="left" vertical="top" wrapText="1"/>
    </xf>
    <xf numFmtId="0" fontId="37" fillId="30" borderId="0" xfId="0" applyFont="1" applyFill="1" applyAlignment="1">
      <alignment horizontal="left" vertical="top" wrapText="1"/>
    </xf>
    <xf numFmtId="0" fontId="34" fillId="0" borderId="0" xfId="0" applyFont="1" applyAlignment="1">
      <alignment horizontal="center"/>
    </xf>
    <xf numFmtId="0" fontId="34" fillId="0" borderId="0" xfId="0" applyFont="1" applyAlignment="1">
      <alignment wrapText="1"/>
    </xf>
    <xf numFmtId="164" fontId="34" fillId="29" borderId="0" xfId="40" applyNumberFormat="1" applyFont="1" applyFill="1" applyAlignment="1" applyProtection="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44"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542925</xdr:colOff>
      <xdr:row>22</xdr:row>
      <xdr:rowOff>95250</xdr:rowOff>
    </xdr:from>
    <xdr:to>
      <xdr:col>3</xdr:col>
      <xdr:colOff>38100</xdr:colOff>
      <xdr:row>25</xdr:row>
      <xdr:rowOff>133350</xdr:rowOff>
    </xdr:to>
    <xdr:cxnSp macro="">
      <xdr:nvCxnSpPr>
        <xdr:cNvPr id="18" name="Elbow Connector 17">
          <a:extLst>
            <a:ext uri="{FF2B5EF4-FFF2-40B4-BE49-F238E27FC236}">
              <a16:creationId xmlns:a16="http://schemas.microsoft.com/office/drawing/2014/main" id="{00000000-0008-0000-0200-000012000000}"/>
            </a:ext>
          </a:extLst>
        </xdr:cNvPr>
        <xdr:cNvCxnSpPr/>
      </xdr:nvCxnSpPr>
      <xdr:spPr>
        <a:xfrm>
          <a:off x="2400300" y="4333875"/>
          <a:ext cx="809625" cy="638175"/>
        </a:xfrm>
        <a:prstGeom prst="bentConnector3">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9524</xdr:colOff>
      <xdr:row>30</xdr:row>
      <xdr:rowOff>9525</xdr:rowOff>
    </xdr:from>
    <xdr:to>
      <xdr:col>5</xdr:col>
      <xdr:colOff>704849</xdr:colOff>
      <xdr:row>40</xdr:row>
      <xdr:rowOff>133350</xdr:rowOff>
    </xdr:to>
    <xdr:cxnSp macro="">
      <xdr:nvCxnSpPr>
        <xdr:cNvPr id="22" name="Elbow Connector 21">
          <a:extLst>
            <a:ext uri="{FF2B5EF4-FFF2-40B4-BE49-F238E27FC236}">
              <a16:creationId xmlns:a16="http://schemas.microsoft.com/office/drawing/2014/main" id="{00000000-0008-0000-0200-000016000000}"/>
            </a:ext>
          </a:extLst>
        </xdr:cNvPr>
        <xdr:cNvCxnSpPr/>
      </xdr:nvCxnSpPr>
      <xdr:spPr>
        <a:xfrm rot="16200000" flipH="1">
          <a:off x="3471862" y="6129337"/>
          <a:ext cx="2057400" cy="1400175"/>
        </a:xfrm>
        <a:prstGeom prst="bentConnector3">
          <a:avLst>
            <a:gd name="adj1" fmla="val 100000"/>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zoomScaleNormal="100" workbookViewId="0">
      <selection activeCell="A10" sqref="A10:XFD10"/>
    </sheetView>
  </sheetViews>
  <sheetFormatPr defaultColWidth="9.1796875" defaultRowHeight="12.5" x14ac:dyDescent="0.25"/>
  <cols>
    <col min="1" max="1" width="12.26953125" customWidth="1"/>
    <col min="2" max="2" width="18.453125" bestFit="1" customWidth="1"/>
    <col min="3" max="3" width="51.453125" customWidth="1"/>
  </cols>
  <sheetData>
    <row r="1" spans="1:6" s="58" customFormat="1" ht="18" x14ac:dyDescent="0.4">
      <c r="A1" s="57" t="s">
        <v>49</v>
      </c>
    </row>
    <row r="2" spans="1:6" ht="13" x14ac:dyDescent="0.3">
      <c r="A2" s="1"/>
    </row>
    <row r="3" spans="1:6" ht="13" x14ac:dyDescent="0.3">
      <c r="A3" s="59" t="s">
        <v>17</v>
      </c>
    </row>
    <row r="4" spans="1:6" ht="14" x14ac:dyDescent="0.3">
      <c r="A4" s="59">
        <v>1</v>
      </c>
      <c r="B4" t="s">
        <v>53</v>
      </c>
      <c r="C4" s="3"/>
    </row>
    <row r="5" spans="1:6" ht="13" x14ac:dyDescent="0.3">
      <c r="A5" s="59">
        <v>2</v>
      </c>
      <c r="B5" t="s">
        <v>54</v>
      </c>
      <c r="C5" s="60"/>
    </row>
    <row r="6" spans="1:6" ht="13" x14ac:dyDescent="0.3">
      <c r="A6" s="59">
        <v>3</v>
      </c>
      <c r="B6" s="60" t="s">
        <v>60</v>
      </c>
      <c r="C6" s="60"/>
    </row>
    <row r="7" spans="1:6" ht="13" x14ac:dyDescent="0.3">
      <c r="A7" s="59">
        <v>4</v>
      </c>
      <c r="B7" s="60" t="s">
        <v>55</v>
      </c>
      <c r="C7" s="60"/>
    </row>
    <row r="8" spans="1:6" ht="13" x14ac:dyDescent="0.3">
      <c r="A8" s="59">
        <v>5</v>
      </c>
      <c r="B8" s="60" t="s">
        <v>56</v>
      </c>
      <c r="C8" s="60"/>
    </row>
    <row r="9" spans="1:6" ht="13" x14ac:dyDescent="0.3">
      <c r="A9" s="59">
        <v>5</v>
      </c>
      <c r="B9" t="s">
        <v>57</v>
      </c>
      <c r="C9" s="60"/>
    </row>
    <row r="10" spans="1:6" ht="13" x14ac:dyDescent="0.3">
      <c r="A10" s="59"/>
      <c r="C10" s="60"/>
    </row>
    <row r="11" spans="1:6" ht="13" x14ac:dyDescent="0.3">
      <c r="A11" s="59"/>
      <c r="C11" s="60"/>
    </row>
    <row r="12" spans="1:6" ht="13" x14ac:dyDescent="0.3">
      <c r="A12" s="61">
        <v>7</v>
      </c>
      <c r="B12" s="62" t="s">
        <v>28</v>
      </c>
      <c r="C12" s="63"/>
      <c r="D12" s="63"/>
      <c r="E12" s="63"/>
      <c r="F12" s="63"/>
    </row>
    <row r="13" spans="1:6" s="9" customFormat="1" ht="15" thickBot="1" x14ac:dyDescent="0.4">
      <c r="A13" s="77" t="s">
        <v>30</v>
      </c>
      <c r="B13" s="77"/>
      <c r="C13" s="64"/>
      <c r="D13" s="64"/>
      <c r="E13" s="64"/>
      <c r="F13" s="64"/>
    </row>
    <row r="14" spans="1:6" s="9" customFormat="1" ht="15" thickBot="1" x14ac:dyDescent="0.4">
      <c r="A14" s="65"/>
      <c r="B14" s="66" t="s">
        <v>31</v>
      </c>
      <c r="C14" s="64"/>
      <c r="D14" s="64"/>
      <c r="E14" s="64"/>
      <c r="F14" s="64"/>
    </row>
    <row r="15" spans="1:6" s="9" customFormat="1" ht="15" thickBot="1" x14ac:dyDescent="0.4">
      <c r="A15" s="54"/>
      <c r="B15" s="9" t="s">
        <v>50</v>
      </c>
    </row>
    <row r="19" spans="1:3" ht="102" customHeight="1" x14ac:dyDescent="0.35">
      <c r="A19" s="76" t="s">
        <v>41</v>
      </c>
      <c r="B19" s="76"/>
      <c r="C19" s="76"/>
    </row>
  </sheetData>
  <sheetProtection selectLockedCells="1"/>
  <mergeCells count="2">
    <mergeCell ref="A19:C19"/>
    <mergeCell ref="A13:B13"/>
  </mergeCells>
  <phoneticPr fontId="0" type="noConversion"/>
  <pageMargins left="1" right="0" top="1" bottom="1" header="0.5" footer="0.5"/>
  <pageSetup orientation="landscape"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tabSelected="1" zoomScaleNormal="100" workbookViewId="0">
      <selection activeCell="A15" sqref="A15"/>
    </sheetView>
  </sheetViews>
  <sheetFormatPr defaultRowHeight="12.5" x14ac:dyDescent="0.25"/>
  <cols>
    <col min="1" max="1" width="48.1796875" bestFit="1" customWidth="1"/>
    <col min="2" max="2" width="18.453125" bestFit="1" customWidth="1"/>
    <col min="3" max="3" width="80.81640625" bestFit="1" customWidth="1"/>
  </cols>
  <sheetData>
    <row r="1" spans="1:3" ht="20" x14ac:dyDescent="0.4">
      <c r="A1" s="75" t="s">
        <v>16</v>
      </c>
    </row>
    <row r="2" spans="1:3" ht="13.5" thickBot="1" x14ac:dyDescent="0.35">
      <c r="A2" s="1"/>
    </row>
    <row r="3" spans="1:3" ht="14" x14ac:dyDescent="0.3">
      <c r="A3" s="2" t="s">
        <v>10</v>
      </c>
      <c r="B3" s="4">
        <v>45292</v>
      </c>
      <c r="C3" s="3" t="s">
        <v>15</v>
      </c>
    </row>
    <row r="4" spans="1:3" ht="14" x14ac:dyDescent="0.3">
      <c r="A4" s="2"/>
      <c r="B4" s="68"/>
      <c r="C4" s="3"/>
    </row>
    <row r="5" spans="1:3" ht="14" x14ac:dyDescent="0.3">
      <c r="A5" t="s">
        <v>35</v>
      </c>
      <c r="B5" s="69">
        <v>0.3</v>
      </c>
      <c r="C5" t="s">
        <v>36</v>
      </c>
    </row>
    <row r="6" spans="1:3" x14ac:dyDescent="0.25">
      <c r="A6" s="2" t="s">
        <v>9</v>
      </c>
      <c r="B6" s="70">
        <v>128858.93</v>
      </c>
      <c r="C6" s="60" t="s">
        <v>58</v>
      </c>
    </row>
    <row r="7" spans="1:3" ht="13" x14ac:dyDescent="0.3">
      <c r="A7" s="60" t="s">
        <v>59</v>
      </c>
      <c r="B7" s="71">
        <v>56515.85</v>
      </c>
      <c r="C7" s="60" t="s">
        <v>61</v>
      </c>
    </row>
    <row r="8" spans="1:3" ht="13" x14ac:dyDescent="0.3">
      <c r="A8" s="6" t="s">
        <v>32</v>
      </c>
      <c r="B8" s="72">
        <v>27837.32</v>
      </c>
      <c r="C8" s="60" t="s">
        <v>61</v>
      </c>
    </row>
    <row r="9" spans="1:3" ht="13" x14ac:dyDescent="0.3">
      <c r="A9" s="2" t="s">
        <v>24</v>
      </c>
      <c r="B9" s="72">
        <v>27837.3</v>
      </c>
      <c r="C9" s="60" t="s">
        <v>61</v>
      </c>
    </row>
    <row r="10" spans="1:3" ht="50.5" x14ac:dyDescent="0.3">
      <c r="A10" s="6" t="s">
        <v>51</v>
      </c>
      <c r="B10" s="73">
        <v>25</v>
      </c>
      <c r="C10" s="2" t="s">
        <v>23</v>
      </c>
    </row>
    <row r="11" spans="1:3" ht="13" x14ac:dyDescent="0.3">
      <c r="B11" s="73"/>
    </row>
    <row r="12" spans="1:3" ht="13.5" thickBot="1" x14ac:dyDescent="0.35">
      <c r="A12" s="6" t="s">
        <v>52</v>
      </c>
      <c r="B12" s="74">
        <v>8900</v>
      </c>
      <c r="C12" t="s">
        <v>37</v>
      </c>
    </row>
    <row r="14" spans="1:3" ht="60" customHeight="1" x14ac:dyDescent="0.25">
      <c r="A14" s="78" t="s">
        <v>62</v>
      </c>
      <c r="B14" s="79"/>
      <c r="C14" s="79"/>
    </row>
    <row r="15" spans="1:3" ht="14.5" x14ac:dyDescent="0.35">
      <c r="A15" s="5"/>
    </row>
    <row r="16" spans="1:3" ht="90" customHeight="1" x14ac:dyDescent="0.35">
      <c r="A16" s="76" t="s">
        <v>41</v>
      </c>
      <c r="B16" s="76"/>
      <c r="C16" s="76"/>
    </row>
  </sheetData>
  <sheetProtection selectLockedCells="1"/>
  <mergeCells count="2">
    <mergeCell ref="A16:C16"/>
    <mergeCell ref="A14:C14"/>
  </mergeCells>
  <phoneticPr fontId="24" type="noConversion"/>
  <pageMargins left="0.5" right="0.75" top="1" bottom="1" header="0.5" footer="0.5"/>
  <pageSetup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topLeftCell="A10" zoomScaleNormal="100" workbookViewId="0">
      <selection activeCell="P14" sqref="P14"/>
    </sheetView>
  </sheetViews>
  <sheetFormatPr defaultColWidth="9.1796875" defaultRowHeight="14.5" x14ac:dyDescent="0.35"/>
  <cols>
    <col min="1" max="1" width="27.81640625" style="9" customWidth="1"/>
    <col min="2" max="2" width="8.26953125" style="9" customWidth="1"/>
    <col min="3" max="3" width="11.453125" style="9" customWidth="1"/>
    <col min="4" max="4" width="9.26953125" style="9" bestFit="1" customWidth="1"/>
    <col min="5" max="5" width="10.54296875" style="9" bestFit="1" customWidth="1"/>
    <col min="6" max="6" width="10.54296875" style="9" customWidth="1"/>
    <col min="7" max="7" width="16.453125" style="9" customWidth="1"/>
    <col min="8" max="8" width="9.453125" style="9" customWidth="1"/>
    <col min="9" max="9" width="10.54296875" style="9" customWidth="1"/>
    <col min="10" max="10" width="8.26953125" style="9" customWidth="1"/>
    <col min="11" max="11" width="14.81640625" style="9" bestFit="1" customWidth="1"/>
    <col min="12" max="12" width="8.54296875" style="9" bestFit="1" customWidth="1"/>
    <col min="13" max="13" width="2.1796875" style="9" bestFit="1" customWidth="1"/>
    <col min="14" max="14" width="8.54296875" style="9" bestFit="1" customWidth="1"/>
    <col min="15" max="16384" width="9.1796875" style="9"/>
  </cols>
  <sheetData>
    <row r="1" spans="1:16" x14ac:dyDescent="0.35">
      <c r="A1" s="7">
        <f>+'Enter info here'!B5</f>
        <v>0.3</v>
      </c>
      <c r="B1" s="8"/>
      <c r="C1" s="8"/>
      <c r="D1" s="8"/>
      <c r="E1" s="8"/>
      <c r="F1" s="8"/>
      <c r="H1" s="10"/>
    </row>
    <row r="2" spans="1:16" x14ac:dyDescent="0.35">
      <c r="A2" s="11">
        <f>+'Enter info here'!B3</f>
        <v>45292</v>
      </c>
      <c r="B2" s="8"/>
      <c r="C2" s="8"/>
      <c r="D2" s="8"/>
      <c r="E2" s="8"/>
      <c r="F2" s="8"/>
      <c r="G2" s="7">
        <f>+A1</f>
        <v>0.3</v>
      </c>
      <c r="H2" s="10"/>
      <c r="I2" s="12"/>
      <c r="P2" s="12"/>
    </row>
    <row r="3" spans="1:16" x14ac:dyDescent="0.35">
      <c r="A3" s="80" t="s">
        <v>14</v>
      </c>
      <c r="B3" s="80"/>
      <c r="C3" s="80"/>
      <c r="D3" s="80"/>
      <c r="E3" s="80"/>
      <c r="F3" s="80"/>
      <c r="G3" s="80"/>
      <c r="H3" s="80"/>
      <c r="I3" s="80"/>
      <c r="J3" s="80"/>
      <c r="K3" s="80"/>
      <c r="L3" s="80"/>
      <c r="M3" s="80"/>
      <c r="N3" s="80"/>
      <c r="O3" s="80"/>
      <c r="P3" s="80"/>
    </row>
    <row r="4" spans="1:16" x14ac:dyDescent="0.35">
      <c r="A4" s="9" t="s">
        <v>0</v>
      </c>
      <c r="B4" s="8"/>
      <c r="C4" s="8"/>
      <c r="D4" s="8"/>
      <c r="E4" s="8"/>
      <c r="F4" s="8"/>
      <c r="G4" s="13">
        <f>+'Enter info here'!B6</f>
        <v>128858.93</v>
      </c>
      <c r="H4" s="10"/>
      <c r="K4" s="14"/>
    </row>
    <row r="5" spans="1:16" x14ac:dyDescent="0.35">
      <c r="A5" s="9" t="s">
        <v>1</v>
      </c>
      <c r="B5" s="8"/>
      <c r="C5" s="8"/>
      <c r="D5" s="8"/>
      <c r="E5" s="8"/>
      <c r="F5" s="8"/>
      <c r="G5" s="13">
        <f>+'Enter info here'!B7</f>
        <v>56515.85</v>
      </c>
      <c r="H5" s="10"/>
      <c r="I5" s="15" t="s">
        <v>45</v>
      </c>
      <c r="J5" s="15"/>
      <c r="K5" s="16">
        <f>+'Enter info here'!B9</f>
        <v>27837.3</v>
      </c>
    </row>
    <row r="6" spans="1:16" x14ac:dyDescent="0.35">
      <c r="B6" s="8"/>
      <c r="C6" s="8"/>
      <c r="D6" s="8"/>
      <c r="E6" s="8"/>
      <c r="F6" s="8"/>
      <c r="G6" s="17"/>
      <c r="I6" s="15" t="s">
        <v>46</v>
      </c>
      <c r="J6" s="15"/>
      <c r="K6" s="18">
        <f>-'Enter info here'!B8</f>
        <v>-27837.32</v>
      </c>
    </row>
    <row r="7" spans="1:16" x14ac:dyDescent="0.35">
      <c r="A7" s="9" t="s">
        <v>25</v>
      </c>
      <c r="B7" s="8"/>
      <c r="C7" s="8"/>
      <c r="D7" s="8"/>
      <c r="E7" s="8"/>
      <c r="F7" s="8"/>
      <c r="G7" s="13">
        <f>SUM(G5:G6)</f>
        <v>56515.85</v>
      </c>
      <c r="H7" s="10"/>
      <c r="I7" s="15"/>
      <c r="J7" s="15"/>
      <c r="K7" s="19">
        <f>SUM(K5:K6)</f>
        <v>-2.0000000000436557E-2</v>
      </c>
    </row>
    <row r="8" spans="1:16" x14ac:dyDescent="0.35">
      <c r="A8" s="9" t="s">
        <v>2</v>
      </c>
      <c r="B8" s="8"/>
      <c r="C8" s="8"/>
      <c r="D8" s="8"/>
      <c r="E8" s="8"/>
      <c r="F8" s="8"/>
      <c r="G8" s="20">
        <f>+K7</f>
        <v>-2.0000000000436557E-2</v>
      </c>
      <c r="H8" s="21"/>
    </row>
    <row r="9" spans="1:16" x14ac:dyDescent="0.35">
      <c r="A9" s="9" t="s">
        <v>26</v>
      </c>
      <c r="B9" s="8"/>
      <c r="C9" s="8"/>
      <c r="D9" s="8"/>
      <c r="E9" s="8"/>
      <c r="F9" s="8"/>
      <c r="G9" s="13">
        <f>+G7+G8</f>
        <v>56515.83</v>
      </c>
      <c r="H9" s="10"/>
    </row>
    <row r="10" spans="1:16" x14ac:dyDescent="0.35">
      <c r="A10" s="9" t="s">
        <v>29</v>
      </c>
      <c r="B10" s="8"/>
      <c r="C10" s="8"/>
      <c r="D10" s="8"/>
      <c r="E10" s="8"/>
      <c r="F10" s="8"/>
      <c r="G10" s="13">
        <f>+G4-G9</f>
        <v>72343.099999999991</v>
      </c>
      <c r="H10" s="10"/>
    </row>
    <row r="11" spans="1:16" ht="15" thickBot="1" x14ac:dyDescent="0.4">
      <c r="A11" s="9" t="s">
        <v>34</v>
      </c>
      <c r="B11" s="8"/>
      <c r="C11" s="8"/>
      <c r="D11" s="8"/>
      <c r="E11" s="8"/>
      <c r="F11" s="8"/>
      <c r="G11" s="22">
        <f>SUM(G10)</f>
        <v>72343.099999999991</v>
      </c>
      <c r="H11" s="10"/>
    </row>
    <row r="12" spans="1:16" ht="15" thickTop="1" x14ac:dyDescent="0.35">
      <c r="B12" s="8"/>
      <c r="C12" s="8"/>
      <c r="D12" s="8"/>
      <c r="E12" s="8"/>
      <c r="F12" s="8"/>
      <c r="G12" s="23"/>
      <c r="H12" s="10"/>
    </row>
    <row r="13" spans="1:16" s="7" customFormat="1" ht="15" thickBot="1" x14ac:dyDescent="0.4">
      <c r="A13" s="27" t="s">
        <v>33</v>
      </c>
      <c r="B13" s="28"/>
      <c r="C13" s="25"/>
      <c r="D13" s="25"/>
      <c r="E13" s="25"/>
      <c r="F13" s="25"/>
      <c r="G13" s="29">
        <f>+'Enter info here'!B12</f>
        <v>8900</v>
      </c>
      <c r="H13" s="30"/>
      <c r="I13" s="31"/>
      <c r="J13" s="32"/>
      <c r="K13" s="27"/>
      <c r="L13" s="27"/>
      <c r="M13" s="27"/>
      <c r="N13" s="27"/>
      <c r="O13" s="27"/>
      <c r="P13" s="27"/>
    </row>
    <row r="14" spans="1:16" ht="15" thickTop="1" x14ac:dyDescent="0.35">
      <c r="A14" s="24"/>
      <c r="B14" s="26"/>
      <c r="C14" s="26"/>
      <c r="D14" s="26"/>
      <c r="E14" s="26"/>
      <c r="F14" s="26"/>
      <c r="G14" s="24"/>
      <c r="H14" s="24"/>
      <c r="I14" s="24"/>
      <c r="J14" s="24"/>
      <c r="K14" s="24"/>
      <c r="L14" s="24"/>
      <c r="M14" s="24"/>
      <c r="N14" s="24"/>
      <c r="O14" s="24"/>
      <c r="P14" s="24"/>
    </row>
    <row r="15" spans="1:16" x14ac:dyDescent="0.35">
      <c r="A15" s="7" t="s">
        <v>18</v>
      </c>
      <c r="B15" s="8"/>
      <c r="C15" s="8"/>
      <c r="D15" s="8"/>
      <c r="E15" s="8"/>
      <c r="F15" s="8"/>
      <c r="H15" s="10"/>
      <c r="P15" s="33"/>
    </row>
    <row r="16" spans="1:16" x14ac:dyDescent="0.35">
      <c r="A16" s="9" t="s">
        <v>0</v>
      </c>
      <c r="B16" s="8"/>
      <c r="C16" s="8"/>
      <c r="D16" s="8"/>
      <c r="E16" s="8"/>
      <c r="F16" s="8"/>
      <c r="G16" s="33">
        <f>+G4</f>
        <v>128858.93</v>
      </c>
      <c r="H16" s="10"/>
      <c r="P16" s="34"/>
    </row>
    <row r="17" spans="1:16" x14ac:dyDescent="0.35">
      <c r="A17" s="9" t="s">
        <v>47</v>
      </c>
      <c r="B17" s="8"/>
      <c r="C17" s="8"/>
      <c r="D17" s="8"/>
      <c r="E17" s="8"/>
      <c r="F17" s="8"/>
      <c r="G17" s="35">
        <f>+G5+G8+G13</f>
        <v>65415.83</v>
      </c>
      <c r="H17" s="10"/>
      <c r="I17" s="36"/>
      <c r="P17" s="34"/>
    </row>
    <row r="18" spans="1:16" x14ac:dyDescent="0.35">
      <c r="A18" s="9" t="s">
        <v>3</v>
      </c>
      <c r="B18" s="8"/>
      <c r="C18" s="8"/>
      <c r="D18" s="8"/>
      <c r="E18" s="8"/>
      <c r="F18" s="8"/>
      <c r="G18" s="33">
        <f>+G16-G17</f>
        <v>63443.099999999991</v>
      </c>
      <c r="H18" s="10"/>
      <c r="K18" s="34"/>
      <c r="P18" s="34"/>
    </row>
    <row r="19" spans="1:16" x14ac:dyDescent="0.35">
      <c r="A19" s="9" t="s">
        <v>4</v>
      </c>
      <c r="B19" s="37"/>
      <c r="C19" s="37"/>
      <c r="D19" s="37"/>
      <c r="E19" s="37"/>
      <c r="F19" s="37"/>
      <c r="G19" s="38">
        <f>+N23</f>
        <v>26221.549999999996</v>
      </c>
      <c r="H19" s="39"/>
      <c r="I19" s="15"/>
      <c r="J19" s="15" t="s">
        <v>6</v>
      </c>
      <c r="K19" s="15"/>
      <c r="L19" s="15"/>
      <c r="M19" s="15"/>
      <c r="N19" s="15"/>
    </row>
    <row r="20" spans="1:16" x14ac:dyDescent="0.35">
      <c r="A20" s="9" t="s">
        <v>5</v>
      </c>
      <c r="B20" s="37"/>
      <c r="C20" s="37"/>
      <c r="D20" s="37"/>
      <c r="E20" s="37"/>
      <c r="F20" s="37"/>
      <c r="G20" s="33">
        <f>+G18-G19</f>
        <v>37221.549999999996</v>
      </c>
      <c r="H20" s="10"/>
      <c r="J20" s="15">
        <v>0.25</v>
      </c>
      <c r="K20" s="15" t="s">
        <v>7</v>
      </c>
      <c r="L20" s="40">
        <v>10000</v>
      </c>
      <c r="M20" s="41" t="s">
        <v>8</v>
      </c>
      <c r="N20" s="40">
        <f>IF(G18&gt;0,IF(G18&gt;$L20,$L20*0.25,G18*0.25),0)</f>
        <v>2500</v>
      </c>
    </row>
    <row r="21" spans="1:16" x14ac:dyDescent="0.35">
      <c r="A21" s="9" t="s">
        <v>11</v>
      </c>
      <c r="B21" s="37"/>
      <c r="C21" s="37"/>
      <c r="D21" s="37"/>
      <c r="E21" s="37"/>
      <c r="F21" s="37"/>
      <c r="G21" s="42">
        <f>+'Enter info here'!B10</f>
        <v>25</v>
      </c>
      <c r="H21" s="10"/>
      <c r="J21" s="15">
        <v>0.35</v>
      </c>
      <c r="K21" s="15" t="s">
        <v>7</v>
      </c>
      <c r="L21" s="40">
        <v>20000</v>
      </c>
      <c r="M21" s="41" t="s">
        <v>8</v>
      </c>
      <c r="N21" s="40">
        <f>IF(G18&gt;$L20,IF(G18&gt;$L21+$L20,$L21*0.35,(G18-$L20)*0.35),0)</f>
        <v>7000</v>
      </c>
      <c r="P21" s="33"/>
    </row>
    <row r="22" spans="1:16" ht="15" thickBot="1" x14ac:dyDescent="0.4">
      <c r="A22" s="9" t="s">
        <v>13</v>
      </c>
      <c r="B22" s="37"/>
      <c r="C22" s="37"/>
      <c r="D22" s="37"/>
      <c r="E22" s="37"/>
      <c r="F22" s="37"/>
      <c r="G22" s="43">
        <f>+G20-G21</f>
        <v>37196.549999999996</v>
      </c>
      <c r="H22" s="10"/>
      <c r="J22" s="40">
        <v>0.5</v>
      </c>
      <c r="K22" s="15" t="s">
        <v>7</v>
      </c>
      <c r="L22" s="40">
        <v>30000</v>
      </c>
      <c r="M22" s="41" t="s">
        <v>8</v>
      </c>
      <c r="N22" s="44">
        <f>IF(G18&gt;$L22,(G18-$L21-$L20)*0.5,0)</f>
        <v>16721.549999999996</v>
      </c>
    </row>
    <row r="23" spans="1:16" ht="16.5" customHeight="1" thickTop="1" thickBot="1" x14ac:dyDescent="0.4">
      <c r="A23" s="7" t="s">
        <v>12</v>
      </c>
      <c r="B23" s="56">
        <v>0.35299999999999998</v>
      </c>
      <c r="C23" s="45"/>
      <c r="D23" s="82" t="s">
        <v>40</v>
      </c>
      <c r="E23" s="82"/>
      <c r="F23" s="45"/>
      <c r="G23" s="67">
        <f>+G22*B23</f>
        <v>13130.382149999998</v>
      </c>
      <c r="H23" s="10"/>
      <c r="J23" s="15"/>
      <c r="K23" s="15"/>
      <c r="L23" s="40"/>
      <c r="M23" s="15"/>
      <c r="N23" s="40">
        <f>SUM(N20:N22)</f>
        <v>26221.549999999996</v>
      </c>
      <c r="P23" s="33"/>
    </row>
    <row r="24" spans="1:16" ht="15" thickTop="1" x14ac:dyDescent="0.35">
      <c r="A24" s="7"/>
      <c r="B24" s="45"/>
      <c r="C24" s="45"/>
      <c r="D24" s="82"/>
      <c r="E24" s="82"/>
      <c r="F24" s="45"/>
      <c r="G24" s="34"/>
      <c r="H24" s="10"/>
      <c r="J24" s="15"/>
      <c r="K24" s="15"/>
      <c r="L24" s="40"/>
      <c r="M24" s="15"/>
      <c r="N24" s="40"/>
      <c r="P24" s="33"/>
    </row>
    <row r="25" spans="1:16" x14ac:dyDescent="0.35">
      <c r="A25" s="7" t="s">
        <v>27</v>
      </c>
      <c r="B25" s="45"/>
      <c r="C25" s="45"/>
      <c r="D25" s="82"/>
      <c r="E25" s="82"/>
      <c r="F25" s="45"/>
      <c r="G25" s="34"/>
      <c r="H25" s="10"/>
      <c r="J25" s="15"/>
      <c r="K25" s="15"/>
      <c r="L25" s="40"/>
      <c r="M25" s="15"/>
      <c r="N25" s="40"/>
      <c r="P25" s="33"/>
    </row>
    <row r="26" spans="1:16" x14ac:dyDescent="0.35">
      <c r="A26" s="7"/>
      <c r="B26" s="45"/>
      <c r="C26" s="45"/>
      <c r="D26" s="82"/>
      <c r="E26" s="82"/>
      <c r="F26" s="45"/>
      <c r="G26" s="34"/>
      <c r="H26" s="10"/>
      <c r="J26" s="15"/>
      <c r="K26" s="15"/>
      <c r="L26" s="40"/>
      <c r="M26" s="15"/>
      <c r="N26" s="40"/>
      <c r="P26" s="33"/>
    </row>
    <row r="27" spans="1:16" x14ac:dyDescent="0.35">
      <c r="A27" s="7" t="s">
        <v>19</v>
      </c>
      <c r="B27" s="45"/>
      <c r="C27" s="45"/>
      <c r="D27" s="82"/>
      <c r="E27" s="82"/>
      <c r="F27" s="45"/>
      <c r="G27" s="34"/>
      <c r="H27" s="10"/>
      <c r="J27" s="15"/>
      <c r="K27" s="15"/>
      <c r="L27" s="40"/>
      <c r="M27" s="15"/>
      <c r="N27" s="40"/>
      <c r="P27" s="33"/>
    </row>
    <row r="28" spans="1:16" x14ac:dyDescent="0.35">
      <c r="A28" s="9" t="s">
        <v>0</v>
      </c>
      <c r="B28" s="8"/>
      <c r="C28" s="8"/>
      <c r="D28" s="82"/>
      <c r="E28" s="82"/>
      <c r="F28" s="8"/>
      <c r="G28" s="33">
        <f>+G4</f>
        <v>128858.93</v>
      </c>
      <c r="H28" s="10"/>
      <c r="N28" s="14"/>
      <c r="P28" s="33"/>
    </row>
    <row r="29" spans="1:16" x14ac:dyDescent="0.35">
      <c r="A29" s="9" t="s">
        <v>48</v>
      </c>
      <c r="B29" s="8"/>
      <c r="C29" s="8"/>
      <c r="D29" s="82"/>
      <c r="E29" s="82"/>
      <c r="F29" s="8"/>
      <c r="G29" s="35">
        <f>+G17+G23</f>
        <v>78546.212150000007</v>
      </c>
      <c r="H29" s="10"/>
      <c r="I29" s="46"/>
      <c r="P29" s="33"/>
    </row>
    <row r="30" spans="1:16" x14ac:dyDescent="0.35">
      <c r="A30" s="9" t="s">
        <v>3</v>
      </c>
      <c r="B30" s="8"/>
      <c r="C30" s="8"/>
      <c r="D30" s="82"/>
      <c r="E30" s="82"/>
      <c r="F30" s="8"/>
      <c r="G30" s="33">
        <f>+G28-G29</f>
        <v>50312.717849999986</v>
      </c>
      <c r="H30" s="10"/>
      <c r="K30" s="34"/>
      <c r="P30" s="33"/>
    </row>
    <row r="31" spans="1:16" x14ac:dyDescent="0.35">
      <c r="A31" s="9" t="s">
        <v>4</v>
      </c>
      <c r="B31" s="37"/>
      <c r="C31" s="37"/>
      <c r="D31" s="37"/>
      <c r="E31" s="37"/>
      <c r="F31" s="37"/>
      <c r="G31" s="38">
        <f>+N35</f>
        <v>19656.358924999993</v>
      </c>
      <c r="H31" s="39"/>
      <c r="I31" s="15"/>
      <c r="J31" s="15" t="s">
        <v>6</v>
      </c>
      <c r="K31" s="15"/>
      <c r="L31" s="15"/>
      <c r="M31" s="15"/>
      <c r="N31" s="15"/>
      <c r="P31" s="33"/>
    </row>
    <row r="32" spans="1:16" x14ac:dyDescent="0.35">
      <c r="A32" s="9" t="s">
        <v>5</v>
      </c>
      <c r="B32" s="37"/>
      <c r="C32" s="37"/>
      <c r="D32" s="37"/>
      <c r="E32" s="37"/>
      <c r="F32" s="37"/>
      <c r="G32" s="33">
        <f>+G30-G31</f>
        <v>30656.358924999993</v>
      </c>
      <c r="H32" s="10"/>
      <c r="I32" s="9">
        <v>9000200</v>
      </c>
      <c r="J32" s="15">
        <v>0.25</v>
      </c>
      <c r="K32" s="15" t="s">
        <v>7</v>
      </c>
      <c r="L32" s="40">
        <v>10000</v>
      </c>
      <c r="M32" s="41" t="s">
        <v>8</v>
      </c>
      <c r="N32" s="40">
        <f>IF(G30&gt;0,IF(G30&gt;$L32,$L32*0.25,G30*0.25),0)</f>
        <v>2500</v>
      </c>
      <c r="P32" s="33"/>
    </row>
    <row r="33" spans="1:16" x14ac:dyDescent="0.35">
      <c r="A33" s="9" t="s">
        <v>11</v>
      </c>
      <c r="B33" s="37"/>
      <c r="C33" s="37"/>
      <c r="D33" s="37"/>
      <c r="E33" s="37"/>
      <c r="F33" s="37"/>
      <c r="G33" s="42">
        <f>+G21</f>
        <v>25</v>
      </c>
      <c r="H33" s="10"/>
      <c r="J33" s="15">
        <v>0.35</v>
      </c>
      <c r="K33" s="15" t="s">
        <v>7</v>
      </c>
      <c r="L33" s="40">
        <v>20000</v>
      </c>
      <c r="M33" s="41" t="s">
        <v>8</v>
      </c>
      <c r="N33" s="40">
        <f>IF(G30&gt;$L32,IF(G30&gt;$L33+$L32,$L33*0.35,(G30-$L32)*0.35),0)</f>
        <v>7000</v>
      </c>
      <c r="P33" s="33"/>
    </row>
    <row r="34" spans="1:16" ht="15" thickBot="1" x14ac:dyDescent="0.4">
      <c r="A34" s="9" t="s">
        <v>13</v>
      </c>
      <c r="B34" s="37"/>
      <c r="C34" s="37"/>
      <c r="D34" s="37"/>
      <c r="E34" s="37"/>
      <c r="F34" s="37"/>
      <c r="G34" s="47">
        <f>+G32-G33</f>
        <v>30631.358924999993</v>
      </c>
      <c r="H34" s="10"/>
      <c r="J34" s="40">
        <v>0.5</v>
      </c>
      <c r="K34" s="15" t="s">
        <v>7</v>
      </c>
      <c r="L34" s="40">
        <v>30000</v>
      </c>
      <c r="M34" s="41" t="s">
        <v>8</v>
      </c>
      <c r="N34" s="44">
        <f>IF(G30&gt;$L34,(G30-$L33-$L32)*0.5,0)</f>
        <v>10156.358924999993</v>
      </c>
      <c r="P34" s="33"/>
    </row>
    <row r="35" spans="1:16" ht="15" thickTop="1" x14ac:dyDescent="0.35">
      <c r="A35" s="7"/>
      <c r="B35" s="45"/>
      <c r="C35" s="45"/>
      <c r="D35" s="45"/>
      <c r="E35" s="45"/>
      <c r="F35" s="45"/>
      <c r="G35" s="48"/>
      <c r="H35" s="10"/>
      <c r="J35" s="15"/>
      <c r="K35" s="15"/>
      <c r="L35" s="40"/>
      <c r="M35" s="15"/>
      <c r="N35" s="40">
        <f>SUM(N32:N34)</f>
        <v>19656.358924999993</v>
      </c>
      <c r="P35" s="33"/>
    </row>
    <row r="36" spans="1:16" x14ac:dyDescent="0.35">
      <c r="A36" s="7" t="s">
        <v>20</v>
      </c>
      <c r="B36" s="45"/>
      <c r="C36" s="45"/>
      <c r="D36" s="45"/>
      <c r="E36" s="45"/>
      <c r="F36" s="45"/>
      <c r="G36" s="34"/>
      <c r="H36" s="10"/>
      <c r="J36" s="15"/>
      <c r="K36" s="15"/>
      <c r="L36" s="40"/>
      <c r="M36" s="15"/>
      <c r="N36" s="40"/>
      <c r="P36" s="33"/>
    </row>
    <row r="37" spans="1:16" x14ac:dyDescent="0.35">
      <c r="A37" s="9" t="s">
        <v>13</v>
      </c>
      <c r="B37" s="8"/>
      <c r="C37" s="8"/>
      <c r="D37" s="8"/>
      <c r="E37" s="8"/>
      <c r="F37" s="8"/>
      <c r="G37" s="33">
        <f>+G34</f>
        <v>30631.358924999993</v>
      </c>
      <c r="H37" s="10"/>
      <c r="I37" s="14"/>
      <c r="K37" s="7"/>
      <c r="L37" s="8"/>
      <c r="M37" s="8"/>
      <c r="N37" s="8"/>
      <c r="O37" s="49"/>
      <c r="P37" s="50"/>
    </row>
    <row r="38" spans="1:16" x14ac:dyDescent="0.35">
      <c r="A38" s="9" t="s">
        <v>21</v>
      </c>
      <c r="B38" s="8"/>
      <c r="C38" s="8"/>
      <c r="D38" s="8"/>
      <c r="E38" s="8"/>
      <c r="F38" s="8"/>
      <c r="G38" s="33">
        <f>+G23</f>
        <v>13130.382149999998</v>
      </c>
      <c r="H38" s="10"/>
      <c r="I38" s="14"/>
      <c r="L38" s="8"/>
      <c r="M38" s="8"/>
      <c r="N38" s="8"/>
      <c r="O38" s="10"/>
      <c r="P38" s="10"/>
    </row>
    <row r="39" spans="1:16" x14ac:dyDescent="0.35">
      <c r="A39" s="9" t="s">
        <v>22</v>
      </c>
      <c r="B39" s="8"/>
      <c r="C39" s="8"/>
      <c r="D39" s="8"/>
      <c r="E39" s="8"/>
      <c r="F39" s="8"/>
      <c r="G39" s="33">
        <f>+G37+G38</f>
        <v>43761.741074999991</v>
      </c>
      <c r="H39" s="10"/>
      <c r="L39" s="8"/>
      <c r="M39" s="8"/>
      <c r="N39" s="8"/>
      <c r="O39" s="10"/>
      <c r="P39" s="51"/>
    </row>
    <row r="40" spans="1:16" ht="15" thickBot="1" x14ac:dyDescent="0.4">
      <c r="A40" s="9" t="s">
        <v>38</v>
      </c>
      <c r="B40" s="52">
        <f>+'Enter info here'!B5</f>
        <v>0.3</v>
      </c>
      <c r="C40" s="8"/>
      <c r="D40" s="8"/>
      <c r="E40" s="8"/>
      <c r="F40" s="8"/>
      <c r="G40" s="67">
        <f>+G39*B40</f>
        <v>13128.522322499997</v>
      </c>
      <c r="H40" s="10" t="s">
        <v>39</v>
      </c>
      <c r="L40" s="8"/>
      <c r="M40" s="8"/>
      <c r="N40" s="8"/>
      <c r="O40" s="10"/>
      <c r="P40" s="10"/>
    </row>
    <row r="41" spans="1:16" ht="15.5" thickTop="1" thickBot="1" x14ac:dyDescent="0.4">
      <c r="B41" s="8"/>
      <c r="C41" s="8"/>
      <c r="D41" s="8"/>
      <c r="E41" s="8"/>
      <c r="F41" s="8"/>
      <c r="G41" s="34">
        <f>+G23-G40</f>
        <v>1.8598275000003923</v>
      </c>
      <c r="H41" s="10" t="s">
        <v>43</v>
      </c>
      <c r="J41" s="53"/>
      <c r="N41" s="35"/>
      <c r="P41" s="53"/>
    </row>
    <row r="42" spans="1:16" ht="15" thickBot="1" x14ac:dyDescent="0.4">
      <c r="G42" s="54">
        <f>+G40+G41</f>
        <v>13130.382149999998</v>
      </c>
      <c r="H42" s="9" t="s">
        <v>44</v>
      </c>
      <c r="N42" s="33"/>
    </row>
    <row r="43" spans="1:16" x14ac:dyDescent="0.35">
      <c r="P43" s="55"/>
    </row>
    <row r="47" spans="1:16" ht="107.25" customHeight="1" x14ac:dyDescent="0.35">
      <c r="A47" s="81" t="s">
        <v>42</v>
      </c>
      <c r="B47" s="81"/>
      <c r="C47" s="81"/>
      <c r="D47" s="81"/>
      <c r="E47" s="81"/>
      <c r="F47" s="81"/>
      <c r="G47" s="81"/>
      <c r="H47" s="81"/>
    </row>
  </sheetData>
  <sheetProtection selectLockedCells="1"/>
  <mergeCells count="3">
    <mergeCell ref="A3:P3"/>
    <mergeCell ref="A47:H47"/>
    <mergeCell ref="D23:E30"/>
  </mergeCells>
  <phoneticPr fontId="24" type="noConversion"/>
  <printOptions gridLines="1"/>
  <pageMargins left="0.5" right="0.75" top="0" bottom="0.5" header="0.5" footer="0.25"/>
  <pageSetup scale="62" orientation="landscape" r:id="rId1"/>
  <headerFooter alignWithMargins="0">
    <oddFooter>&amp;L&amp;Z&amp;F</oddFooter>
  </headerFooter>
  <ignoredErrors>
    <ignoredError sqref="G19 G21 G31 G3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Enter info here</vt:lpstr>
      <vt:lpstr>Tax worksheet</vt:lpstr>
    </vt:vector>
  </TitlesOfParts>
  <Company>Keller Williams Realty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Keller Williams</dc:creator>
  <cp:lastModifiedBy>Emily Schluter</cp:lastModifiedBy>
  <cp:lastPrinted>2011-06-01T15:38:20Z</cp:lastPrinted>
  <dcterms:created xsi:type="dcterms:W3CDTF">2009-09-14T03:35:23Z</dcterms:created>
  <dcterms:modified xsi:type="dcterms:W3CDTF">2024-08-01T17:00:04Z</dcterms:modified>
</cp:coreProperties>
</file>